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 tabRatio="748"/>
  </bookViews>
  <sheets>
    <sheet name="Factura 2019" sheetId="5" r:id="rId1"/>
    <sheet name="Hoja1" sheetId="6" r:id="rId2"/>
  </sheets>
  <definedNames>
    <definedName name="_xlnm.Print_Area" localSheetId="0">'Factura 2019'!$D$49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8" i="5"/>
  <c r="D27" i="5"/>
  <c r="D26" i="5"/>
  <c r="D24" i="5"/>
  <c r="D16" i="5"/>
  <c r="D29" i="5" l="1"/>
  <c r="D19" i="5"/>
  <c r="D18" i="5" l="1"/>
  <c r="D31" i="5" s="1"/>
  <c r="D21" i="5"/>
  <c r="D23" i="5"/>
  <c r="D22" i="5"/>
</calcChain>
</file>

<file path=xl/sharedStrings.xml><?xml version="1.0" encoding="utf-8"?>
<sst xmlns="http://schemas.openxmlformats.org/spreadsheetml/2006/main" count="58" uniqueCount="56">
  <si>
    <t>Subtotal</t>
  </si>
  <si>
    <t>ZIP Code</t>
  </si>
  <si>
    <t>Description</t>
  </si>
  <si>
    <t>Total</t>
  </si>
  <si>
    <t>Price</t>
  </si>
  <si>
    <t>Other options</t>
  </si>
  <si>
    <t>Funke TRT800-LCD Transponder</t>
  </si>
  <si>
    <t>Full double controls for instruction</t>
  </si>
  <si>
    <t>TOTAL</t>
  </si>
  <si>
    <t>Customer Details</t>
  </si>
  <si>
    <t>Columna1</t>
  </si>
  <si>
    <t>Select</t>
  </si>
  <si>
    <t>Bright Yellow</t>
  </si>
  <si>
    <t>Bright White</t>
  </si>
  <si>
    <t>Brite Red</t>
  </si>
  <si>
    <t>Metallic Yellow</t>
  </si>
  <si>
    <t>Metallic White</t>
  </si>
  <si>
    <t>Metallic Red</t>
  </si>
  <si>
    <t>Metallic Orange</t>
  </si>
  <si>
    <t>Metallic Green</t>
  </si>
  <si>
    <t>Metallic Grey</t>
  </si>
  <si>
    <t>Metallic Blue</t>
  </si>
  <si>
    <t>Metallic Black</t>
  </si>
  <si>
    <t>Matte Red</t>
  </si>
  <si>
    <t>Matte Grey</t>
  </si>
  <si>
    <t>Delivery</t>
  </si>
  <si>
    <t>Metallic Matte Bronze</t>
  </si>
  <si>
    <t>Metallic Shark Grey</t>
  </si>
  <si>
    <t>Metallic Matte Red</t>
  </si>
  <si>
    <t>Metallic Shark Matte Grey</t>
  </si>
  <si>
    <t>AERA 760 Garmin GPS</t>
  </si>
  <si>
    <t>Radio installation with LEMO connectors</t>
  </si>
  <si>
    <t>VAT/Passport</t>
  </si>
  <si>
    <t>Columna2</t>
  </si>
  <si>
    <t>Columna3</t>
  </si>
  <si>
    <t>Standard ext. Color</t>
  </si>
  <si>
    <t>Bright Standard color *</t>
  </si>
  <si>
    <t>Ext. Color</t>
  </si>
  <si>
    <t>Stirrup</t>
  </si>
  <si>
    <t>Non-standard ext. color</t>
  </si>
  <si>
    <t>Non-standard ext. Color</t>
  </si>
  <si>
    <t>City:</t>
  </si>
  <si>
    <t>Country:</t>
  </si>
  <si>
    <t>Address:</t>
  </si>
  <si>
    <t>Name:</t>
  </si>
  <si>
    <t>Email:</t>
  </si>
  <si>
    <t>Phone:</t>
  </si>
  <si>
    <t xml:space="preserve">Company </t>
  </si>
  <si>
    <t>€</t>
  </si>
  <si>
    <t>COUGAR ORDER FORM</t>
  </si>
  <si>
    <t>ELA Scorpion R-100 Rotax 912 ULS</t>
  </si>
  <si>
    <t>Aluminum rotor blades set</t>
  </si>
  <si>
    <t>Duc Winspoon propeller</t>
  </si>
  <si>
    <t>Rear windscreen</t>
  </si>
  <si>
    <t>Propeller protector</t>
  </si>
  <si>
    <t>Columna4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</si>
</sst>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i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8"/>
      <color theme="0"/>
      <name val="Arial"/>
      <family val="2"/>
    </font>
    <font>
      <b/>
      <sz val="8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0" fillId="2" borderId="0">
      <alignment horizontal="left" vertical="center"/>
    </xf>
    <xf numFmtId="0" fontId="11" fillId="3" borderId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0" applyNumberFormat="0" applyAlignment="0" applyProtection="0"/>
    <xf numFmtId="0" fontId="24" fillId="10" borderId="11" applyNumberFormat="0" applyAlignment="0" applyProtection="0"/>
    <xf numFmtId="0" fontId="25" fillId="10" borderId="10" applyNumberFormat="0" applyAlignment="0" applyProtection="0"/>
    <xf numFmtId="0" fontId="26" fillId="0" borderId="12" applyNumberFormat="0" applyFill="0" applyAlignment="0" applyProtection="0"/>
    <xf numFmtId="0" fontId="12" fillId="11" borderId="13" applyNumberFormat="0" applyAlignment="0" applyProtection="0"/>
    <xf numFmtId="0" fontId="27" fillId="0" borderId="0" applyNumberFormat="0" applyFill="0" applyBorder="0" applyAlignment="0" applyProtection="0"/>
    <xf numFmtId="0" fontId="15" fillId="12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top" indent="1"/>
    </xf>
    <xf numFmtId="0" fontId="0" fillId="2" borderId="0" xfId="0" applyFill="1" applyAlignment="1">
      <alignment horizontal="left" vertical="top" indent="1"/>
    </xf>
    <xf numFmtId="0" fontId="3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inden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 indent="1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3" applyFont="1">
      <alignment horizontal="left" vertical="center"/>
    </xf>
    <xf numFmtId="14" fontId="7" fillId="2" borderId="0" xfId="0" quotePrefix="1" applyNumberFormat="1" applyFont="1" applyFill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2" fillId="4" borderId="3" xfId="0" applyFont="1" applyFill="1" applyBorder="1" applyAlignment="1">
      <alignment horizontal="left" vertical="center" indent="1"/>
    </xf>
    <xf numFmtId="0" fontId="30" fillId="3" borderId="6" xfId="4" applyFont="1" applyBorder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44" fontId="31" fillId="4" borderId="1" xfId="1" applyFont="1" applyFill="1" applyBorder="1" applyAlignment="1">
      <alignment horizontal="left" vertical="center" indent="1"/>
    </xf>
    <xf numFmtId="0" fontId="3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4" fontId="31" fillId="4" borderId="2" xfId="1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3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4" borderId="2" xfId="0" applyFont="1" applyFill="1" applyBorder="1" applyAlignment="1">
      <alignment vertical="center"/>
    </xf>
    <xf numFmtId="0" fontId="31" fillId="5" borderId="16" xfId="0" applyFont="1" applyFill="1" applyBorder="1"/>
    <xf numFmtId="0" fontId="36" fillId="4" borderId="0" xfId="0" applyFont="1" applyFill="1" applyAlignment="1">
      <alignment horizontal="left" vertical="center" indent="1"/>
    </xf>
    <xf numFmtId="0" fontId="2" fillId="39" borderId="0" xfId="0" applyFont="1" applyFill="1" applyAlignment="1">
      <alignment horizontal="center"/>
    </xf>
    <xf numFmtId="0" fontId="33" fillId="39" borderId="0" xfId="0" applyFont="1" applyFill="1" applyAlignment="1">
      <alignment horizontal="left" indent="1"/>
    </xf>
    <xf numFmtId="0" fontId="35" fillId="40" borderId="0" xfId="0" applyFont="1" applyFill="1" applyBorder="1" applyAlignment="1">
      <alignment horizontal="left" indent="1"/>
    </xf>
    <xf numFmtId="0" fontId="31" fillId="41" borderId="4" xfId="0" applyFont="1" applyFill="1" applyBorder="1" applyAlignment="1">
      <alignment horizontal="left" vertical="center" indent="1"/>
    </xf>
    <xf numFmtId="0" fontId="31" fillId="41" borderId="2" xfId="0" applyFont="1" applyFill="1" applyBorder="1" applyAlignment="1">
      <alignment horizontal="left" vertical="center" indent="1"/>
    </xf>
    <xf numFmtId="0" fontId="33" fillId="4" borderId="0" xfId="0" applyFont="1" applyFill="1" applyAlignment="1">
      <alignment horizontal="left" vertical="center" indent="1"/>
    </xf>
    <xf numFmtId="49" fontId="10" fillId="2" borderId="1" xfId="3" applyNumberFormat="1" applyBorder="1" applyAlignment="1">
      <alignment horizontal="center" vertical="center" wrapText="1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6" fillId="42" borderId="17" xfId="0" applyFont="1" applyFill="1" applyBorder="1" applyAlignment="1">
      <alignment horizontal="left" indent="1"/>
    </xf>
    <xf numFmtId="0" fontId="6" fillId="42" borderId="18" xfId="0" applyFont="1" applyFill="1" applyBorder="1" applyAlignment="1">
      <alignment horizontal="left" indent="1"/>
    </xf>
    <xf numFmtId="0" fontId="35" fillId="37" borderId="17" xfId="0" applyFont="1" applyFill="1" applyBorder="1" applyAlignment="1">
      <alignment horizontal="left" indent="1"/>
    </xf>
    <xf numFmtId="0" fontId="35" fillId="37" borderId="18" xfId="0" applyFont="1" applyFill="1" applyBorder="1" applyAlignment="1">
      <alignment horizontal="left" indent="1"/>
    </xf>
    <xf numFmtId="0" fontId="35" fillId="38" borderId="17" xfId="0" applyFont="1" applyFill="1" applyBorder="1" applyAlignment="1">
      <alignment horizontal="left" indent="1"/>
    </xf>
    <xf numFmtId="0" fontId="35" fillId="38" borderId="18" xfId="0" applyFont="1" applyFill="1" applyBorder="1" applyAlignment="1">
      <alignment horizontal="left" indent="1"/>
    </xf>
    <xf numFmtId="0" fontId="35" fillId="38" borderId="19" xfId="0" applyFont="1" applyFill="1" applyBorder="1" applyAlignment="1">
      <alignment horizontal="left" indent="1"/>
    </xf>
    <xf numFmtId="0" fontId="35" fillId="38" borderId="20" xfId="0" applyFont="1" applyFill="1" applyBorder="1" applyAlignment="1">
      <alignment horizontal="left" indent="1"/>
    </xf>
    <xf numFmtId="0" fontId="38" fillId="2" borderId="1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left" vertical="center" indent="1"/>
    </xf>
    <xf numFmtId="0" fontId="34" fillId="41" borderId="6" xfId="4" applyFont="1" applyFill="1" applyBorder="1" applyAlignment="1">
      <alignment horizontal="center" vertical="center"/>
    </xf>
    <xf numFmtId="0" fontId="34" fillId="41" borderId="6" xfId="4" applyFont="1" applyFill="1" applyBorder="1">
      <alignment vertical="center"/>
    </xf>
    <xf numFmtId="0" fontId="39" fillId="0" borderId="0" xfId="0" applyFont="1" applyAlignment="1">
      <alignment horizontal="right"/>
    </xf>
    <xf numFmtId="0" fontId="37" fillId="42" borderId="17" xfId="0" applyFont="1" applyFill="1" applyBorder="1" applyAlignment="1">
      <alignment horizontal="left" indent="1"/>
    </xf>
    <xf numFmtId="0" fontId="37" fillId="42" borderId="18" xfId="0" applyFont="1" applyFill="1" applyBorder="1" applyAlignment="1">
      <alignment horizontal="left" indent="1"/>
    </xf>
    <xf numFmtId="0" fontId="0" fillId="0" borderId="0" xfId="0" applyAlignment="1"/>
    <xf numFmtId="44" fontId="31" fillId="41" borderId="16" xfId="0" applyNumberFormat="1" applyFont="1" applyFill="1" applyBorder="1" applyAlignment="1">
      <alignment horizontal="left" vertical="center" indent="1"/>
    </xf>
    <xf numFmtId="44" fontId="31" fillId="41" borderId="0" xfId="0" applyNumberFormat="1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wrapText="1" indent="1"/>
    </xf>
    <xf numFmtId="0" fontId="30" fillId="41" borderId="6" xfId="4" applyFont="1" applyFill="1" applyBorder="1">
      <alignment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" xfId="3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5" builtinId="3" customBuiltin="1"/>
    <cellStyle name="Millares [0]" xfId="6" builtinId="6" customBuiltin="1"/>
    <cellStyle name="Moneda" xfId="1" builtinId="4" customBuiltin="1"/>
    <cellStyle name="Moneda [0]" xfId="7" builtinId="7" customBuiltin="1"/>
    <cellStyle name="Neutral" xfId="15" builtinId="28" customBuiltin="1"/>
    <cellStyle name="Normal" xfId="0" builtinId="0" customBuiltin="1"/>
    <cellStyle name="Normal 2" xfId="4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Estilo de tabla 1" pivot="0" count="1">
      <tableStyleElement type="wholeTabl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E$16" lockText="1" noThreeD="1"/>
</file>

<file path=xl/ctrlProps/ctrlProp21.xml><?xml version="1.0" encoding="utf-8"?>
<formControlPr xmlns="http://schemas.microsoft.com/office/spreadsheetml/2009/9/main" objectType="CheckBox" fmlaLink="$E$18" lockText="1" noThreeD="1"/>
</file>

<file path=xl/ctrlProps/ctrlProp22.xml><?xml version="1.0" encoding="utf-8"?>
<formControlPr xmlns="http://schemas.microsoft.com/office/spreadsheetml/2009/9/main" objectType="CheckBox" fmlaLink="$E$19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$E$21" lockText="1" noThreeD="1"/>
</file>

<file path=xl/ctrlProps/ctrlProp29.xml><?xml version="1.0" encoding="utf-8"?>
<formControlPr xmlns="http://schemas.microsoft.com/office/spreadsheetml/2009/9/main" objectType="CheckBox" fmlaLink="$E$2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E$23" lockText="1" noThreeD="1"/>
</file>

<file path=xl/ctrlProps/ctrlProp31.xml><?xml version="1.0" encoding="utf-8"?>
<formControlPr xmlns="http://schemas.microsoft.com/office/spreadsheetml/2009/9/main" objectType="CheckBox" fmlaLink="$E$24" lockText="1" noThreeD="1"/>
</file>

<file path=xl/ctrlProps/ctrlProp32.xml><?xml version="1.0" encoding="utf-8"?>
<formControlPr xmlns="http://schemas.microsoft.com/office/spreadsheetml/2009/9/main" objectType="CheckBox" fmlaLink="$H$25" lockText="1" noThreeD="1"/>
</file>

<file path=xl/ctrlProps/ctrlProp33.xml><?xml version="1.0" encoding="utf-8"?>
<formControlPr xmlns="http://schemas.microsoft.com/office/spreadsheetml/2009/9/main" objectType="CheckBox" fmlaLink="$E$26" lockText="1" noThreeD="1"/>
</file>

<file path=xl/ctrlProps/ctrlProp34.xml><?xml version="1.0" encoding="utf-8"?>
<formControlPr xmlns="http://schemas.microsoft.com/office/spreadsheetml/2009/9/main" objectType="CheckBox" fmlaLink="$E$27" lockText="1" noThreeD="1"/>
</file>

<file path=xl/ctrlProps/ctrlProp35.xml><?xml version="1.0" encoding="utf-8"?>
<formControlPr xmlns="http://schemas.microsoft.com/office/spreadsheetml/2009/9/main" objectType="CheckBox" fmlaLink="$E$29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F$28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762000</xdr:colOff>
      <xdr:row>7</xdr:row>
      <xdr:rowOff>81094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1622425" cy="1047201"/>
        </a:xfrm>
        <a:prstGeom prst="rect">
          <a:avLst/>
        </a:prstGeom>
      </xdr:spPr>
    </xdr:pic>
    <xdr:clientData/>
  </xdr:twoCellAnchor>
  <xdr:twoCellAnchor>
    <xdr:from>
      <xdr:col>1</xdr:col>
      <xdr:colOff>505573</xdr:colOff>
      <xdr:row>0</xdr:row>
      <xdr:rowOff>235850</xdr:rowOff>
    </xdr:from>
    <xdr:to>
      <xdr:col>2</xdr:col>
      <xdr:colOff>63398</xdr:colOff>
      <xdr:row>0</xdr:row>
      <xdr:rowOff>943841</xdr:rowOff>
    </xdr:to>
    <xdr:sp macro="" textlink="">
      <xdr:nvSpPr>
        <xdr:cNvPr id="11" name="CuadroDeTex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40755" y="235850"/>
          <a:ext cx="2372029" cy="7079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" sz="700" b="1">
              <a:solidFill>
                <a:schemeClr val="bg1"/>
              </a:solidFill>
              <a:latin typeface="Century Gothic" panose="020B0502020202020204" pitchFamily="34" charset="0"/>
            </a:rPr>
            <a:t>ELA</a:t>
          </a:r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 AVIACION,S.L.</a:t>
          </a:r>
          <a:endParaRPr lang="es" sz="700" b="1">
            <a:solidFill>
              <a:schemeClr val="bg1"/>
            </a:solidFill>
            <a:latin typeface="Century Gothic" panose="020B0502020202020204" pitchFamily="34" charset="0"/>
          </a:endParaRPr>
        </a:p>
        <a:p>
          <a:pPr rtl="0"/>
          <a:r>
            <a:rPr lang="es" sz="700" b="1">
              <a:solidFill>
                <a:schemeClr val="bg1"/>
              </a:solidFill>
              <a:latin typeface="Century Gothic" panose="020B0502020202020204" pitchFamily="34" charset="0"/>
            </a:rPr>
            <a:t>POL</a:t>
          </a:r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 IND EL BLANQUILLO M7 P26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14290 FUENTE OBEJUNA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CÓRDOBA. ESPAÑA. 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Email: info@elaaviacion.com</a:t>
          </a:r>
        </a:p>
        <a:p>
          <a:pPr rtl="0"/>
          <a:endParaRPr lang="es" sz="7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30</xdr:row>
          <xdr:rowOff>200025</xdr:rowOff>
        </xdr:from>
        <xdr:to>
          <xdr:col>1</xdr:col>
          <xdr:colOff>647700</xdr:colOff>
          <xdr:row>31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32</xdr:row>
          <xdr:rowOff>9525</xdr:rowOff>
        </xdr:from>
        <xdr:to>
          <xdr:col>1</xdr:col>
          <xdr:colOff>542925</xdr:colOff>
          <xdr:row>33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33</xdr:row>
          <xdr:rowOff>9525</xdr:rowOff>
        </xdr:from>
        <xdr:to>
          <xdr:col>1</xdr:col>
          <xdr:colOff>542925</xdr:colOff>
          <xdr:row>34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35</xdr:row>
          <xdr:rowOff>9525</xdr:rowOff>
        </xdr:from>
        <xdr:to>
          <xdr:col>1</xdr:col>
          <xdr:colOff>542925</xdr:colOff>
          <xdr:row>36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36</xdr:row>
          <xdr:rowOff>9525</xdr:rowOff>
        </xdr:from>
        <xdr:to>
          <xdr:col>1</xdr:col>
          <xdr:colOff>542925</xdr:colOff>
          <xdr:row>37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37</xdr:row>
          <xdr:rowOff>9525</xdr:rowOff>
        </xdr:from>
        <xdr:to>
          <xdr:col>1</xdr:col>
          <xdr:colOff>542925</xdr:colOff>
          <xdr:row>38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38</xdr:row>
          <xdr:rowOff>9525</xdr:rowOff>
        </xdr:from>
        <xdr:to>
          <xdr:col>1</xdr:col>
          <xdr:colOff>542925</xdr:colOff>
          <xdr:row>39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39</xdr:row>
          <xdr:rowOff>9525</xdr:rowOff>
        </xdr:from>
        <xdr:to>
          <xdr:col>1</xdr:col>
          <xdr:colOff>542925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40</xdr:row>
          <xdr:rowOff>9525</xdr:rowOff>
        </xdr:from>
        <xdr:to>
          <xdr:col>1</xdr:col>
          <xdr:colOff>542925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40</xdr:row>
          <xdr:rowOff>9525</xdr:rowOff>
        </xdr:from>
        <xdr:to>
          <xdr:col>1</xdr:col>
          <xdr:colOff>542925</xdr:colOff>
          <xdr:row>41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41</xdr:row>
          <xdr:rowOff>9525</xdr:rowOff>
        </xdr:from>
        <xdr:to>
          <xdr:col>1</xdr:col>
          <xdr:colOff>542925</xdr:colOff>
          <xdr:row>42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42</xdr:row>
          <xdr:rowOff>9525</xdr:rowOff>
        </xdr:from>
        <xdr:to>
          <xdr:col>1</xdr:col>
          <xdr:colOff>542925</xdr:colOff>
          <xdr:row>43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43</xdr:row>
          <xdr:rowOff>9525</xdr:rowOff>
        </xdr:from>
        <xdr:to>
          <xdr:col>1</xdr:col>
          <xdr:colOff>542925</xdr:colOff>
          <xdr:row>44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43</xdr:row>
          <xdr:rowOff>9525</xdr:rowOff>
        </xdr:from>
        <xdr:to>
          <xdr:col>1</xdr:col>
          <xdr:colOff>542925</xdr:colOff>
          <xdr:row>44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44</xdr:row>
          <xdr:rowOff>9525</xdr:rowOff>
        </xdr:from>
        <xdr:to>
          <xdr:col>1</xdr:col>
          <xdr:colOff>542925</xdr:colOff>
          <xdr:row>45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45</xdr:row>
          <xdr:rowOff>0</xdr:rowOff>
        </xdr:from>
        <xdr:to>
          <xdr:col>1</xdr:col>
          <xdr:colOff>657225</xdr:colOff>
          <xdr:row>46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46</xdr:row>
          <xdr:rowOff>9525</xdr:rowOff>
        </xdr:from>
        <xdr:to>
          <xdr:col>1</xdr:col>
          <xdr:colOff>542925</xdr:colOff>
          <xdr:row>47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47</xdr:row>
          <xdr:rowOff>9525</xdr:rowOff>
        </xdr:from>
        <xdr:to>
          <xdr:col>1</xdr:col>
          <xdr:colOff>542925</xdr:colOff>
          <xdr:row>48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48</xdr:row>
          <xdr:rowOff>9525</xdr:rowOff>
        </xdr:from>
        <xdr:to>
          <xdr:col>1</xdr:col>
          <xdr:colOff>542925</xdr:colOff>
          <xdr:row>49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28575</xdr:rowOff>
        </xdr:from>
        <xdr:to>
          <xdr:col>1</xdr:col>
          <xdr:colOff>600075</xdr:colOff>
          <xdr:row>15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0</xdr:rowOff>
        </xdr:from>
        <xdr:to>
          <xdr:col>1</xdr:col>
          <xdr:colOff>561975</xdr:colOff>
          <xdr:row>17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28575</xdr:rowOff>
        </xdr:from>
        <xdr:to>
          <xdr:col>1</xdr:col>
          <xdr:colOff>571500</xdr:colOff>
          <xdr:row>18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571500</xdr:colOff>
          <xdr:row>19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20</xdr:row>
          <xdr:rowOff>19050</xdr:rowOff>
        </xdr:from>
        <xdr:to>
          <xdr:col>1</xdr:col>
          <xdr:colOff>581025</xdr:colOff>
          <xdr:row>20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21</xdr:row>
          <xdr:rowOff>19050</xdr:rowOff>
        </xdr:from>
        <xdr:to>
          <xdr:col>1</xdr:col>
          <xdr:colOff>581025</xdr:colOff>
          <xdr:row>21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22</xdr:row>
          <xdr:rowOff>19050</xdr:rowOff>
        </xdr:from>
        <xdr:to>
          <xdr:col>1</xdr:col>
          <xdr:colOff>581025</xdr:colOff>
          <xdr:row>22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23</xdr:row>
          <xdr:rowOff>19050</xdr:rowOff>
        </xdr:from>
        <xdr:to>
          <xdr:col>1</xdr:col>
          <xdr:colOff>581025</xdr:colOff>
          <xdr:row>23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24</xdr:row>
          <xdr:rowOff>0</xdr:rowOff>
        </xdr:from>
        <xdr:to>
          <xdr:col>1</xdr:col>
          <xdr:colOff>581025</xdr:colOff>
          <xdr:row>24</xdr:row>
          <xdr:rowOff>209550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25</xdr:row>
          <xdr:rowOff>19050</xdr:rowOff>
        </xdr:from>
        <xdr:to>
          <xdr:col>1</xdr:col>
          <xdr:colOff>581025</xdr:colOff>
          <xdr:row>25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26</xdr:row>
          <xdr:rowOff>19050</xdr:rowOff>
        </xdr:from>
        <xdr:to>
          <xdr:col>1</xdr:col>
          <xdr:colOff>581025</xdr:colOff>
          <xdr:row>26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28</xdr:row>
          <xdr:rowOff>19050</xdr:rowOff>
        </xdr:from>
        <xdr:to>
          <xdr:col>1</xdr:col>
          <xdr:colOff>581025</xdr:colOff>
          <xdr:row>28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59</xdr:row>
          <xdr:rowOff>0</xdr:rowOff>
        </xdr:from>
        <xdr:to>
          <xdr:col>1</xdr:col>
          <xdr:colOff>657225</xdr:colOff>
          <xdr:row>60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59</xdr:row>
          <xdr:rowOff>0</xdr:rowOff>
        </xdr:from>
        <xdr:to>
          <xdr:col>1</xdr:col>
          <xdr:colOff>657225</xdr:colOff>
          <xdr:row>60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27</xdr:row>
          <xdr:rowOff>28575</xdr:rowOff>
        </xdr:from>
        <xdr:to>
          <xdr:col>0</xdr:col>
          <xdr:colOff>523875</xdr:colOff>
          <xdr:row>28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34</xdr:row>
          <xdr:rowOff>200025</xdr:rowOff>
        </xdr:from>
        <xdr:to>
          <xdr:col>1</xdr:col>
          <xdr:colOff>638175</xdr:colOff>
          <xdr:row>36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5:H30" totalsRowCount="1" headerRowDxfId="24" dataDxfId="22" totalsRowDxfId="21" headerRowBorderDxfId="23" totalsRowBorderDxfId="20" headerRowCellStyle="Normal 2">
  <autoFilter ref="A15:H29"/>
  <tableColumns count="8">
    <tableColumn id="1" name="Select" totalsRowLabel="Subtotal" dataDxfId="19" totalsRowDxfId="7"/>
    <tableColumn id="2" name="Description" dataDxfId="18" totalsRowDxfId="6"/>
    <tableColumn id="3" name="Price" dataDxfId="17" totalsRowDxfId="5"/>
    <tableColumn id="5" name="Total" dataDxfId="16" totalsRowDxfId="4" dataCellStyle="Moneda">
      <calculatedColumnFormula>IF(Tabla1[[#This Row],[Columna1]]=TRUE,600,0)</calculatedColumnFormula>
    </tableColumn>
    <tableColumn id="7" name="Columna1" dataDxfId="15" totalsRowDxfId="3"/>
    <tableColumn id="6" name="Columna2" dataDxfId="14" totalsRowDxfId="2"/>
    <tableColumn id="8" name="Columna3" dataDxfId="13" totalsRowDxfId="1"/>
    <tableColumn id="4" name="Columna4" dataDxfId="8" totalsRow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31:B45" totalsRowShown="0" headerRowDxfId="12" dataDxfId="11">
  <autoFilter ref="A31:B45"/>
  <tableColumns count="2">
    <tableColumn id="2" name="Select" dataDxfId="10"/>
    <tableColumn id="3" name="Standard ext. Color" dataDxfId="9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table" Target="../tables/table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55"/>
  <sheetViews>
    <sheetView tabSelected="1" view="pageLayout" zoomScale="110" zoomScaleNormal="100" zoomScalePageLayoutView="110" workbookViewId="0">
      <selection activeCell="B15" sqref="B15"/>
    </sheetView>
  </sheetViews>
  <sheetFormatPr baseColWidth="10" defaultColWidth="9" defaultRowHeight="16.5" x14ac:dyDescent="0.3"/>
  <cols>
    <col min="1" max="1" width="12" style="1" customWidth="1"/>
    <col min="2" max="2" width="36.125" style="1" customWidth="1"/>
    <col min="3" max="3" width="16.25" style="5" customWidth="1"/>
    <col min="4" max="4" width="15.5" style="1" customWidth="1"/>
    <col min="5" max="5" width="14.125" style="1" hidden="1" customWidth="1"/>
    <col min="6" max="6" width="18" style="1" hidden="1" customWidth="1"/>
    <col min="7" max="7" width="0" style="1" hidden="1" customWidth="1"/>
    <col min="8" max="8" width="15.625" style="1" hidden="1" customWidth="1"/>
    <col min="9" max="16384" width="9" style="1"/>
  </cols>
  <sheetData>
    <row r="1" spans="1:8" ht="83.25" customHeight="1" thickBot="1" x14ac:dyDescent="0.4">
      <c r="A1" s="16"/>
      <c r="B1" s="16"/>
      <c r="C1" s="56" t="s">
        <v>49</v>
      </c>
      <c r="D1" s="45"/>
    </row>
    <row r="2" spans="1:8" ht="9" hidden="1" customHeight="1" x14ac:dyDescent="0.3">
      <c r="A2" s="19"/>
      <c r="B2" s="19"/>
      <c r="C2" s="18"/>
      <c r="D2" s="20"/>
    </row>
    <row r="3" spans="1:8" ht="3" hidden="1" customHeight="1" x14ac:dyDescent="0.3">
      <c r="A3" s="7"/>
      <c r="B3" s="6"/>
      <c r="C3" s="12"/>
      <c r="D3" s="21"/>
    </row>
    <row r="4" spans="1:8" hidden="1" x14ac:dyDescent="0.3">
      <c r="A4" s="7"/>
      <c r="B4" s="6"/>
      <c r="C4" s="12"/>
      <c r="D4" s="11"/>
    </row>
    <row r="5" spans="1:8" s="3" customFormat="1" ht="12" hidden="1" customHeight="1" x14ac:dyDescent="0.3">
      <c r="A5" s="8"/>
      <c r="B5" s="9"/>
      <c r="C5" s="13"/>
      <c r="D5" s="66"/>
    </row>
    <row r="6" spans="1:8" ht="12" hidden="1" customHeight="1" x14ac:dyDescent="0.3">
      <c r="A6" s="8"/>
      <c r="B6" s="10"/>
      <c r="C6" s="14"/>
      <c r="D6" s="66"/>
    </row>
    <row r="7" spans="1:8" ht="23.25" hidden="1" customHeight="1" x14ac:dyDescent="0.3">
      <c r="A7" s="8"/>
      <c r="B7" s="10"/>
      <c r="C7" s="14"/>
      <c r="D7" s="15"/>
    </row>
    <row r="8" spans="1:8" ht="21" customHeight="1" thickBot="1" x14ac:dyDescent="0.35">
      <c r="A8" s="67" t="s">
        <v>9</v>
      </c>
      <c r="B8" s="67"/>
      <c r="C8" s="67"/>
      <c r="D8" s="67"/>
    </row>
    <row r="9" spans="1:8" ht="15" customHeight="1" thickBot="1" x14ac:dyDescent="0.35">
      <c r="A9" s="57" t="s">
        <v>44</v>
      </c>
      <c r="B9" s="57"/>
      <c r="C9" s="57"/>
      <c r="D9" s="23"/>
      <c r="E9"/>
    </row>
    <row r="10" spans="1:8" ht="15" customHeight="1" thickBot="1" x14ac:dyDescent="0.35">
      <c r="A10" s="57" t="s">
        <v>43</v>
      </c>
      <c r="B10" s="57"/>
      <c r="C10" s="57" t="s">
        <v>41</v>
      </c>
      <c r="D10" s="23"/>
    </row>
    <row r="11" spans="1:8" ht="15.75" customHeight="1" thickBot="1" x14ac:dyDescent="0.35">
      <c r="A11" s="57" t="s">
        <v>47</v>
      </c>
      <c r="B11" s="57"/>
      <c r="C11" s="57" t="s">
        <v>42</v>
      </c>
      <c r="D11" s="23"/>
      <c r="E11" s="17"/>
    </row>
    <row r="12" spans="1:8" ht="15.75" customHeight="1" thickBot="1" x14ac:dyDescent="0.35">
      <c r="A12" s="57" t="s">
        <v>1</v>
      </c>
      <c r="B12" s="57"/>
      <c r="C12" s="57" t="s">
        <v>45</v>
      </c>
      <c r="D12" s="23"/>
      <c r="E12" s="17"/>
    </row>
    <row r="13" spans="1:8" ht="15" customHeight="1" thickBot="1" x14ac:dyDescent="0.35">
      <c r="A13" s="57" t="s">
        <v>32</v>
      </c>
      <c r="B13" s="57"/>
      <c r="C13" s="57" t="s">
        <v>46</v>
      </c>
      <c r="D13" s="23"/>
      <c r="E13" s="22"/>
    </row>
    <row r="14" spans="1:8" ht="15.75" customHeight="1" thickBot="1" x14ac:dyDescent="0.35">
      <c r="A14" s="57" t="s">
        <v>25</v>
      </c>
      <c r="B14" s="57"/>
      <c r="C14" s="57"/>
      <c r="D14" s="23"/>
    </row>
    <row r="15" spans="1:8" s="4" customFormat="1" ht="16.5" customHeight="1" thickBot="1" x14ac:dyDescent="0.35">
      <c r="A15" s="58" t="s">
        <v>11</v>
      </c>
      <c r="B15" s="58" t="s">
        <v>2</v>
      </c>
      <c r="C15" s="58" t="s">
        <v>4</v>
      </c>
      <c r="D15" s="59" t="s">
        <v>3</v>
      </c>
      <c r="E15" s="24" t="s">
        <v>10</v>
      </c>
      <c r="F15" s="24" t="s">
        <v>33</v>
      </c>
      <c r="G15" s="24" t="s">
        <v>34</v>
      </c>
      <c r="H15" s="24" t="s">
        <v>55</v>
      </c>
    </row>
    <row r="16" spans="1:8" s="4" customFormat="1" ht="20.100000000000001" customHeight="1" thickBot="1" x14ac:dyDescent="0.35">
      <c r="A16" s="25"/>
      <c r="B16" s="36" t="s">
        <v>50</v>
      </c>
      <c r="C16" s="27">
        <v>54900</v>
      </c>
      <c r="D16" s="27">
        <f>IF(Tabla1[[#This Row],[Columna1]]=TRUE,54900,0)</f>
        <v>0</v>
      </c>
      <c r="E16" s="38" t="b">
        <v>0</v>
      </c>
      <c r="F16" s="44"/>
      <c r="G16" s="44"/>
      <c r="H16" s="44"/>
    </row>
    <row r="17" spans="1:8" s="4" customFormat="1" ht="20.100000000000001" customHeight="1" thickBot="1" x14ac:dyDescent="0.35">
      <c r="A17" s="25"/>
      <c r="B17" s="28" t="s">
        <v>37</v>
      </c>
      <c r="C17" s="27"/>
      <c r="D17" s="27"/>
      <c r="E17" s="38"/>
      <c r="F17" s="44"/>
      <c r="G17" s="44"/>
      <c r="H17" s="44"/>
    </row>
    <row r="18" spans="1:8" s="4" customFormat="1" ht="20.100000000000001" customHeight="1" thickBot="1" x14ac:dyDescent="0.35">
      <c r="A18" s="25"/>
      <c r="B18" s="26" t="s">
        <v>36</v>
      </c>
      <c r="C18" s="27">
        <v>0</v>
      </c>
      <c r="D18" s="27">
        <f>IF(Tabla1[[#This Row],[Columna1]]=TRUE,0,0)</f>
        <v>0</v>
      </c>
      <c r="E18" s="38" t="b">
        <v>0</v>
      </c>
      <c r="F18" s="44"/>
      <c r="G18" s="44"/>
      <c r="H18" s="44"/>
    </row>
    <row r="19" spans="1:8" s="4" customFormat="1" ht="20.100000000000001" customHeight="1" thickBot="1" x14ac:dyDescent="0.35">
      <c r="A19" s="25"/>
      <c r="B19" s="26" t="s">
        <v>39</v>
      </c>
      <c r="C19" s="27">
        <v>1600</v>
      </c>
      <c r="D19" s="27">
        <f>IF(Tabla1[[#This Row],[Columna1]]=TRUE,1600,0)</f>
        <v>0</v>
      </c>
      <c r="E19" s="38" t="b">
        <v>0</v>
      </c>
      <c r="F19" s="44"/>
      <c r="G19" s="44"/>
      <c r="H19" s="44"/>
    </row>
    <row r="20" spans="1:8" s="4" customFormat="1" ht="20.100000000000001" customHeight="1" thickBot="1" x14ac:dyDescent="0.35">
      <c r="A20" s="29"/>
      <c r="B20" s="28" t="s">
        <v>5</v>
      </c>
      <c r="C20" s="30"/>
      <c r="D20" s="27"/>
      <c r="E20" s="38"/>
      <c r="F20" s="44"/>
      <c r="G20" s="44"/>
      <c r="H20" s="44"/>
    </row>
    <row r="21" spans="1:8" s="4" customFormat="1" ht="20.100000000000001" customHeight="1" thickBot="1" x14ac:dyDescent="0.35">
      <c r="A21" s="25"/>
      <c r="B21" s="31" t="s">
        <v>6</v>
      </c>
      <c r="C21" s="27">
        <v>1950</v>
      </c>
      <c r="D21" s="27">
        <f>IF(Tabla1[[#This Row],[Columna1]]=TRUE,1950,0)</f>
        <v>0</v>
      </c>
      <c r="E21" s="38" t="b">
        <v>0</v>
      </c>
      <c r="F21" s="44"/>
      <c r="G21" s="44"/>
      <c r="H21" s="44"/>
    </row>
    <row r="22" spans="1:8" s="4" customFormat="1" ht="20.100000000000001" customHeight="1" thickBot="1" x14ac:dyDescent="0.35">
      <c r="A22" s="25"/>
      <c r="B22" s="31" t="s">
        <v>31</v>
      </c>
      <c r="C22" s="27">
        <v>92</v>
      </c>
      <c r="D22" s="27">
        <f>IF(Tabla1[[#This Row],[Columna1]]=TRUE,92,0)</f>
        <v>0</v>
      </c>
      <c r="E22" s="38" t="b">
        <v>0</v>
      </c>
      <c r="F22" s="44"/>
      <c r="G22" s="44"/>
      <c r="H22" s="44"/>
    </row>
    <row r="23" spans="1:8" s="4" customFormat="1" ht="20.100000000000001" customHeight="1" thickBot="1" x14ac:dyDescent="0.35">
      <c r="A23" s="25"/>
      <c r="B23" s="31" t="s">
        <v>30</v>
      </c>
      <c r="C23" s="27">
        <v>1550</v>
      </c>
      <c r="D23" s="27">
        <f>IF(Tabla1[[#This Row],[Columna1]]=TRUE,1150,0)</f>
        <v>0</v>
      </c>
      <c r="E23" s="38" t="b">
        <v>0</v>
      </c>
      <c r="F23" s="44"/>
      <c r="G23" s="44"/>
      <c r="H23" s="44"/>
    </row>
    <row r="24" spans="1:8" s="4" customFormat="1" ht="20.100000000000001" customHeight="1" thickBot="1" x14ac:dyDescent="0.35">
      <c r="A24" s="25"/>
      <c r="B24" s="31" t="s">
        <v>51</v>
      </c>
      <c r="C24" s="27">
        <v>1320</v>
      </c>
      <c r="D24" s="27">
        <f>IF(Tabla1[[#This Row],[Columna1]]=TRUE,1320,0)</f>
        <v>0</v>
      </c>
      <c r="E24" s="38" t="b">
        <v>0</v>
      </c>
      <c r="F24" s="44"/>
      <c r="G24" s="44"/>
      <c r="H24" s="44"/>
    </row>
    <row r="25" spans="1:8" s="4" customFormat="1" ht="20.100000000000001" customHeight="1" thickBot="1" x14ac:dyDescent="0.35">
      <c r="A25" s="25"/>
      <c r="B25" s="31" t="s">
        <v>7</v>
      </c>
      <c r="C25" s="27">
        <v>490</v>
      </c>
      <c r="D25" s="27">
        <f>IF(Tabla1[[#This Row],[Columna4]]=TRUE,490,0)</f>
        <v>0</v>
      </c>
      <c r="E25" s="38" t="b">
        <v>0</v>
      </c>
      <c r="F25" s="44"/>
      <c r="G25" s="44"/>
      <c r="H25" s="44" t="b">
        <v>0</v>
      </c>
    </row>
    <row r="26" spans="1:8" s="4" customFormat="1" ht="20.100000000000001" customHeight="1" thickBot="1" x14ac:dyDescent="0.35">
      <c r="A26" s="25"/>
      <c r="B26" s="31" t="s">
        <v>52</v>
      </c>
      <c r="C26" s="27">
        <v>270</v>
      </c>
      <c r="D26" s="27">
        <f>IF(Tabla1[[#This Row],[Columna1]]=TRUE,270,0)</f>
        <v>0</v>
      </c>
      <c r="E26" s="38" t="b">
        <v>0</v>
      </c>
      <c r="F26" s="44"/>
      <c r="G26" s="44"/>
      <c r="H26" s="44"/>
    </row>
    <row r="27" spans="1:8" s="4" customFormat="1" ht="20.100000000000001" customHeight="1" thickBot="1" x14ac:dyDescent="0.35">
      <c r="A27" s="25"/>
      <c r="B27" s="31" t="s">
        <v>53</v>
      </c>
      <c r="C27" s="27">
        <v>780</v>
      </c>
      <c r="D27" s="27">
        <f>IF(Tabla1[[#This Row],[Columna1]]=TRUE,780,0)</f>
        <v>0</v>
      </c>
      <c r="E27" s="38" t="b">
        <v>0</v>
      </c>
      <c r="F27" s="44"/>
      <c r="G27" s="44"/>
      <c r="H27" s="44"/>
    </row>
    <row r="28" spans="1:8" s="4" customFormat="1" ht="20.100000000000001" customHeight="1" thickBot="1" x14ac:dyDescent="0.35">
      <c r="A28" s="25"/>
      <c r="B28" s="31" t="s">
        <v>54</v>
      </c>
      <c r="C28" s="27">
        <v>490</v>
      </c>
      <c r="D28" s="27">
        <f>IF(Tabla1[[#This Row],[Columna2]]=TRUE,490,0)</f>
        <v>0</v>
      </c>
      <c r="E28" s="38"/>
      <c r="F28" s="44" t="b">
        <v>0</v>
      </c>
      <c r="G28" s="44"/>
      <c r="H28" s="44"/>
    </row>
    <row r="29" spans="1:8" s="4" customFormat="1" ht="20.100000000000001" customHeight="1" thickBot="1" x14ac:dyDescent="0.35">
      <c r="A29" s="25"/>
      <c r="B29" s="31" t="s">
        <v>38</v>
      </c>
      <c r="C29" s="27">
        <v>240</v>
      </c>
      <c r="D29" s="27">
        <f>IF(Tabla1[[#This Row],[Columna1]]=TRUE,240,0)</f>
        <v>0</v>
      </c>
      <c r="E29" s="38" t="b">
        <v>0</v>
      </c>
      <c r="F29" s="44"/>
      <c r="G29" s="44"/>
      <c r="H29" s="44"/>
    </row>
    <row r="30" spans="1:8" s="4" customFormat="1" ht="17.25" customHeight="1" thickBot="1" x14ac:dyDescent="0.25">
      <c r="A30" s="42" t="s">
        <v>0</v>
      </c>
      <c r="B30" s="43"/>
      <c r="C30" s="43"/>
      <c r="D30" s="64"/>
      <c r="E30" s="37"/>
      <c r="F30" s="37"/>
      <c r="G30" s="37"/>
      <c r="H30" s="37"/>
    </row>
    <row r="31" spans="1:8" ht="18" customHeight="1" x14ac:dyDescent="0.3">
      <c r="A31" s="48" t="s">
        <v>11</v>
      </c>
      <c r="B31" s="49" t="s">
        <v>35</v>
      </c>
      <c r="C31" s="60" t="s">
        <v>8</v>
      </c>
      <c r="D31" s="65">
        <f>SUBTOTAL(109,Tabla1[Total])</f>
        <v>0</v>
      </c>
    </row>
    <row r="32" spans="1:8" ht="20.25" customHeight="1" x14ac:dyDescent="0.3">
      <c r="A32" s="46"/>
      <c r="B32" s="47" t="s">
        <v>12</v>
      </c>
      <c r="C32" s="1"/>
      <c r="H32" s="63" t="s">
        <v>48</v>
      </c>
    </row>
    <row r="33" spans="1:7" x14ac:dyDescent="0.3">
      <c r="A33" s="46"/>
      <c r="B33" s="47" t="s">
        <v>13</v>
      </c>
      <c r="C33" s="33"/>
      <c r="D33" s="32"/>
    </row>
    <row r="34" spans="1:7" x14ac:dyDescent="0.3">
      <c r="A34" s="46"/>
      <c r="B34" s="47" t="s">
        <v>14</v>
      </c>
      <c r="C34" s="34"/>
      <c r="D34" s="34"/>
    </row>
    <row r="35" spans="1:7" x14ac:dyDescent="0.3">
      <c r="A35" s="61" t="s">
        <v>11</v>
      </c>
      <c r="B35" s="62" t="s">
        <v>40</v>
      </c>
      <c r="C35" s="34"/>
      <c r="D35" s="34"/>
    </row>
    <row r="36" spans="1:7" x14ac:dyDescent="0.3">
      <c r="A36" s="46"/>
      <c r="B36" s="47" t="s">
        <v>15</v>
      </c>
      <c r="C36" s="34"/>
      <c r="D36" s="34"/>
    </row>
    <row r="37" spans="1:7" x14ac:dyDescent="0.3">
      <c r="A37" s="46"/>
      <c r="B37" s="47" t="s">
        <v>16</v>
      </c>
      <c r="C37" s="35"/>
      <c r="D37" s="32"/>
    </row>
    <row r="38" spans="1:7" x14ac:dyDescent="0.3">
      <c r="A38" s="46"/>
      <c r="B38" s="47" t="s">
        <v>17</v>
      </c>
      <c r="C38" s="1"/>
      <c r="G38" s="2"/>
    </row>
    <row r="39" spans="1:7" x14ac:dyDescent="0.3">
      <c r="A39" s="46"/>
      <c r="B39" s="47" t="s">
        <v>18</v>
      </c>
      <c r="C39" s="1"/>
      <c r="G39" s="2"/>
    </row>
    <row r="40" spans="1:7" x14ac:dyDescent="0.3">
      <c r="A40" s="46"/>
      <c r="B40" s="47" t="s">
        <v>20</v>
      </c>
      <c r="C40" s="1"/>
    </row>
    <row r="41" spans="1:7" x14ac:dyDescent="0.3">
      <c r="A41" s="46"/>
      <c r="B41" s="47" t="s">
        <v>19</v>
      </c>
      <c r="C41" s="1"/>
    </row>
    <row r="42" spans="1:7" x14ac:dyDescent="0.3">
      <c r="A42" s="46"/>
      <c r="B42" s="47" t="s">
        <v>21</v>
      </c>
      <c r="C42" s="41"/>
      <c r="D42" s="41"/>
    </row>
    <row r="43" spans="1:7" x14ac:dyDescent="0.3">
      <c r="A43" s="46"/>
      <c r="B43" s="47" t="s">
        <v>22</v>
      </c>
      <c r="C43" s="39"/>
      <c r="D43" s="40"/>
    </row>
    <row r="44" spans="1:7" x14ac:dyDescent="0.3">
      <c r="A44" s="46"/>
      <c r="B44" s="47" t="s">
        <v>23</v>
      </c>
      <c r="C44" s="33"/>
      <c r="D44" s="32"/>
    </row>
    <row r="45" spans="1:7" x14ac:dyDescent="0.3">
      <c r="A45" s="46"/>
      <c r="B45" s="47" t="s">
        <v>24</v>
      </c>
      <c r="C45" s="33"/>
      <c r="D45" s="32"/>
    </row>
    <row r="46" spans="1:7" x14ac:dyDescent="0.3">
      <c r="A46" s="50"/>
      <c r="B46" s="51" t="s">
        <v>26</v>
      </c>
      <c r="C46" s="33"/>
      <c r="D46" s="32"/>
    </row>
    <row r="47" spans="1:7" x14ac:dyDescent="0.3">
      <c r="A47" s="52"/>
      <c r="B47" s="53" t="s">
        <v>29</v>
      </c>
      <c r="C47" s="34"/>
      <c r="D47" s="32"/>
    </row>
    <row r="48" spans="1:7" x14ac:dyDescent="0.3">
      <c r="A48" s="50"/>
      <c r="B48" s="51" t="s">
        <v>27</v>
      </c>
      <c r="C48" s="34"/>
      <c r="D48" s="32"/>
    </row>
    <row r="49" spans="1:4" x14ac:dyDescent="0.3">
      <c r="A49" s="54"/>
      <c r="B49" s="55" t="s">
        <v>28</v>
      </c>
      <c r="C49" s="34"/>
      <c r="D49" s="32"/>
    </row>
    <row r="50" spans="1:4" x14ac:dyDescent="0.3">
      <c r="C50" s="34"/>
      <c r="D50" s="32"/>
    </row>
    <row r="51" spans="1:4" x14ac:dyDescent="0.3">
      <c r="C51" s="34"/>
      <c r="D51" s="32"/>
    </row>
    <row r="52" spans="1:4" x14ac:dyDescent="0.3">
      <c r="C52" s="1"/>
    </row>
    <row r="53" spans="1:4" x14ac:dyDescent="0.3">
      <c r="C53" s="1"/>
    </row>
    <row r="54" spans="1:4" x14ac:dyDescent="0.3">
      <c r="C54" s="1"/>
    </row>
    <row r="55" spans="1:4" x14ac:dyDescent="0.3">
      <c r="C55" s="1"/>
    </row>
  </sheetData>
  <mergeCells count="2">
    <mergeCell ref="D5:D6"/>
    <mergeCell ref="A8:D8"/>
  </mergeCells>
  <pageMargins left="0.25" right="0.25" top="0.75" bottom="0.75" header="0.3" footer="0.3"/>
  <pageSetup paperSize="9" orientation="portrait" horizontalDpi="4294967293" r:id="rId1"/>
  <ignoredErrors>
    <ignoredError sqref="D18 D21:D23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219075</xdr:colOff>
                    <xdr:row>30</xdr:row>
                    <xdr:rowOff>200025</xdr:rowOff>
                  </from>
                  <to>
                    <xdr:col>1</xdr:col>
                    <xdr:colOff>647700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32</xdr:row>
                    <xdr:rowOff>9525</xdr:rowOff>
                  </from>
                  <to>
                    <xdr:col>1</xdr:col>
                    <xdr:colOff>542925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33</xdr:row>
                    <xdr:rowOff>9525</xdr:rowOff>
                  </from>
                  <to>
                    <xdr:col>1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209550</xdr:colOff>
                    <xdr:row>35</xdr:row>
                    <xdr:rowOff>9525</xdr:rowOff>
                  </from>
                  <to>
                    <xdr:col>1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36</xdr:row>
                    <xdr:rowOff>9525</xdr:rowOff>
                  </from>
                  <to>
                    <xdr:col>1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37</xdr:row>
                    <xdr:rowOff>9525</xdr:rowOff>
                  </from>
                  <to>
                    <xdr:col>1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209550</xdr:colOff>
                    <xdr:row>38</xdr:row>
                    <xdr:rowOff>9525</xdr:rowOff>
                  </from>
                  <to>
                    <xdr:col>1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209550</xdr:colOff>
                    <xdr:row>39</xdr:row>
                    <xdr:rowOff>9525</xdr:rowOff>
                  </from>
                  <to>
                    <xdr:col>1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209550</xdr:colOff>
                    <xdr:row>40</xdr:row>
                    <xdr:rowOff>9525</xdr:rowOff>
                  </from>
                  <to>
                    <xdr:col>1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209550</xdr:colOff>
                    <xdr:row>40</xdr:row>
                    <xdr:rowOff>9525</xdr:rowOff>
                  </from>
                  <to>
                    <xdr:col>1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209550</xdr:colOff>
                    <xdr:row>41</xdr:row>
                    <xdr:rowOff>9525</xdr:rowOff>
                  </from>
                  <to>
                    <xdr:col>1</xdr:col>
                    <xdr:colOff>542925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209550</xdr:colOff>
                    <xdr:row>42</xdr:row>
                    <xdr:rowOff>9525</xdr:rowOff>
                  </from>
                  <to>
                    <xdr:col>1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0</xdr:col>
                    <xdr:colOff>209550</xdr:colOff>
                    <xdr:row>43</xdr:row>
                    <xdr:rowOff>9525</xdr:rowOff>
                  </from>
                  <to>
                    <xdr:col>1</xdr:col>
                    <xdr:colOff>542925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0</xdr:col>
                    <xdr:colOff>209550</xdr:colOff>
                    <xdr:row>43</xdr:row>
                    <xdr:rowOff>9525</xdr:rowOff>
                  </from>
                  <to>
                    <xdr:col>1</xdr:col>
                    <xdr:colOff>542925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209550</xdr:colOff>
                    <xdr:row>44</xdr:row>
                    <xdr:rowOff>9525</xdr:rowOff>
                  </from>
                  <to>
                    <xdr:col>1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45</xdr:row>
                    <xdr:rowOff>0</xdr:rowOff>
                  </from>
                  <to>
                    <xdr:col>1</xdr:col>
                    <xdr:colOff>657225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0</xdr:col>
                    <xdr:colOff>209550</xdr:colOff>
                    <xdr:row>46</xdr:row>
                    <xdr:rowOff>9525</xdr:rowOff>
                  </from>
                  <to>
                    <xdr:col>1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47</xdr:row>
                    <xdr:rowOff>9525</xdr:rowOff>
                  </from>
                  <to>
                    <xdr:col>1</xdr:col>
                    <xdr:colOff>542925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48</xdr:row>
                    <xdr:rowOff>9525</xdr:rowOff>
                  </from>
                  <to>
                    <xdr:col>1</xdr:col>
                    <xdr:colOff>542925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28575</xdr:rowOff>
                  </from>
                  <to>
                    <xdr:col>1</xdr:col>
                    <xdr:colOff>600075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0</xdr:rowOff>
                  </from>
                  <to>
                    <xdr:col>1</xdr:col>
                    <xdr:colOff>561975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28575</xdr:rowOff>
                  </from>
                  <to>
                    <xdr:col>1</xdr:col>
                    <xdr:colOff>571500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571500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Check Box 54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Check Box 55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Check Box 56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Check Box 57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0</xdr:col>
                    <xdr:colOff>209550</xdr:colOff>
                    <xdr:row>20</xdr:row>
                    <xdr:rowOff>19050</xdr:rowOff>
                  </from>
                  <to>
                    <xdr:col>1</xdr:col>
                    <xdr:colOff>581025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0</xdr:col>
                    <xdr:colOff>209550</xdr:colOff>
                    <xdr:row>21</xdr:row>
                    <xdr:rowOff>19050</xdr:rowOff>
                  </from>
                  <to>
                    <xdr:col>1</xdr:col>
                    <xdr:colOff>581025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0</xdr:col>
                    <xdr:colOff>209550</xdr:colOff>
                    <xdr:row>22</xdr:row>
                    <xdr:rowOff>19050</xdr:rowOff>
                  </from>
                  <to>
                    <xdr:col>1</xdr:col>
                    <xdr:colOff>581025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0</xdr:col>
                    <xdr:colOff>209550</xdr:colOff>
                    <xdr:row>23</xdr:row>
                    <xdr:rowOff>19050</xdr:rowOff>
                  </from>
                  <to>
                    <xdr:col>1</xdr:col>
                    <xdr:colOff>581025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0</xdr:col>
                    <xdr:colOff>209550</xdr:colOff>
                    <xdr:row>24</xdr:row>
                    <xdr:rowOff>0</xdr:rowOff>
                  </from>
                  <to>
                    <xdr:col>1</xdr:col>
                    <xdr:colOff>581025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0</xdr:col>
                    <xdr:colOff>209550</xdr:colOff>
                    <xdr:row>25</xdr:row>
                    <xdr:rowOff>19050</xdr:rowOff>
                  </from>
                  <to>
                    <xdr:col>1</xdr:col>
                    <xdr:colOff>581025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0</xdr:col>
                    <xdr:colOff>209550</xdr:colOff>
                    <xdr:row>26</xdr:row>
                    <xdr:rowOff>19050</xdr:rowOff>
                  </from>
                  <to>
                    <xdr:col>1</xdr:col>
                    <xdr:colOff>581025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0</xdr:col>
                    <xdr:colOff>209550</xdr:colOff>
                    <xdr:row>28</xdr:row>
                    <xdr:rowOff>19050</xdr:rowOff>
                  </from>
                  <to>
                    <xdr:col>1</xdr:col>
                    <xdr:colOff>581025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0</xdr:col>
                    <xdr:colOff>219075</xdr:colOff>
                    <xdr:row>59</xdr:row>
                    <xdr:rowOff>0</xdr:rowOff>
                  </from>
                  <to>
                    <xdr:col>1</xdr:col>
                    <xdr:colOff>657225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0</xdr:col>
                    <xdr:colOff>219075</xdr:colOff>
                    <xdr:row>59</xdr:row>
                    <xdr:rowOff>0</xdr:rowOff>
                  </from>
                  <to>
                    <xdr:col>1</xdr:col>
                    <xdr:colOff>657225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defaultSize="0" autoFill="0" autoLine="0" autoPict="0">
                <anchor moveWithCells="1">
                  <from>
                    <xdr:col>0</xdr:col>
                    <xdr:colOff>219075</xdr:colOff>
                    <xdr:row>27</xdr:row>
                    <xdr:rowOff>28575</xdr:rowOff>
                  </from>
                  <to>
                    <xdr:col>0</xdr:col>
                    <xdr:colOff>523875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defaultSize="0" autoFill="0" autoLine="0" autoPict="0">
                <anchor moveWithCells="1">
                  <from>
                    <xdr:col>0</xdr:col>
                    <xdr:colOff>219075</xdr:colOff>
                    <xdr:row>34</xdr:row>
                    <xdr:rowOff>200025</xdr:rowOff>
                  </from>
                  <to>
                    <xdr:col>1</xdr:col>
                    <xdr:colOff>638175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">
    <tablePart r:id="rId43"/>
    <tablePart r:id="rId4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D5" sqref="D5"/>
    </sheetView>
  </sheetViews>
  <sheetFormatPr baseColWidth="10" defaultRowHeight="16.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 2019</vt:lpstr>
      <vt:lpstr>Hoja1</vt:lpstr>
      <vt:lpstr>'Factura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cp:lastPrinted>2021-02-23T12:03:49Z</cp:lastPrinted>
  <dcterms:created xsi:type="dcterms:W3CDTF">2010-10-27T22:51:29Z</dcterms:created>
  <dcterms:modified xsi:type="dcterms:W3CDTF">2021-02-24T15:27:06Z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